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s-0ish01\ir\20_その他（HP関連、IRレポート、一連の件、リエゾン等）\★webデータ\★財務データ（Excel）\FY2024\FY2024Q4\"/>
    </mc:Choice>
  </mc:AlternateContent>
  <xr:revisionPtr revIDLastSave="0" documentId="13_ncr:1_{A6636E7F-19F6-4DE7-9C05-12CE8DAC4342}" xr6:coauthVersionLast="47" xr6:coauthVersionMax="47" xr10:uidLastSave="{00000000-0000-0000-0000-000000000000}"/>
  <bookViews>
    <workbookView xWindow="-120" yWindow="-120" windowWidth="20730" windowHeight="11160" tabRatio="840" xr2:uid="{00000000-000D-0000-FFFF-FFFF00000000}"/>
  </bookViews>
  <sheets>
    <sheet name="主な指標等(年間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1" l="1"/>
  <c r="R11" i="1"/>
  <c r="R14" i="1" l="1"/>
  <c r="R9" i="1" l="1"/>
  <c r="N19" i="1" l="1"/>
  <c r="M19" i="1"/>
  <c r="N20" i="1"/>
  <c r="M20" i="1"/>
  <c r="F18" i="1"/>
  <c r="E18" i="1"/>
  <c r="C18" i="1"/>
  <c r="K18" i="1"/>
  <c r="L18" i="1"/>
  <c r="C11" i="1"/>
  <c r="D10" i="1"/>
  <c r="D11" i="1"/>
  <c r="D8" i="1"/>
  <c r="D9" i="1" s="1"/>
  <c r="C8" i="1"/>
  <c r="C9" i="1" s="1"/>
</calcChain>
</file>

<file path=xl/sharedStrings.xml><?xml version="1.0" encoding="utf-8"?>
<sst xmlns="http://schemas.openxmlformats.org/spreadsheetml/2006/main" count="76" uniqueCount="69">
  <si>
    <t>Net Debt</t>
    <phoneticPr fontId="2"/>
  </si>
  <si>
    <t>Total assets</t>
    <phoneticPr fontId="2"/>
  </si>
  <si>
    <t>Equity</t>
    <phoneticPr fontId="2"/>
  </si>
  <si>
    <t>Interest-bearing debt</t>
    <phoneticPr fontId="2"/>
  </si>
  <si>
    <t>Net Debt</t>
    <phoneticPr fontId="2"/>
  </si>
  <si>
    <t>Inventories</t>
    <phoneticPr fontId="2"/>
  </si>
  <si>
    <t>Cash and cash equivalents at end of year</t>
    <phoneticPr fontId="2"/>
  </si>
  <si>
    <t>　　　主な指標等</t>
    <rPh sb="3" eb="4">
      <t>オモ</t>
    </rPh>
    <rPh sb="5" eb="7">
      <t>シヒョウ</t>
    </rPh>
    <rPh sb="7" eb="8">
      <t>ナド</t>
    </rPh>
    <phoneticPr fontId="2"/>
  </si>
  <si>
    <t>総資産</t>
    <rPh sb="0" eb="3">
      <t>ソウシサン</t>
    </rPh>
    <phoneticPr fontId="2"/>
  </si>
  <si>
    <t>自己資本比率（％）</t>
    <rPh sb="0" eb="2">
      <t>ジコ</t>
    </rPh>
    <rPh sb="2" eb="4">
      <t>シホン</t>
    </rPh>
    <rPh sb="4" eb="6">
      <t>ヒリツ</t>
    </rPh>
    <phoneticPr fontId="2"/>
  </si>
  <si>
    <t>有利子負債</t>
    <rPh sb="0" eb="3">
      <t>ユウリシ</t>
    </rPh>
    <rPh sb="3" eb="5">
      <t>フサイ</t>
    </rPh>
    <phoneticPr fontId="2"/>
  </si>
  <si>
    <t>棚卸資産</t>
    <rPh sb="0" eb="2">
      <t>タナオロ</t>
    </rPh>
    <rPh sb="2" eb="4">
      <t>シサン</t>
    </rPh>
    <phoneticPr fontId="2"/>
  </si>
  <si>
    <t>棚卸資産回転期間（月）</t>
    <rPh sb="0" eb="1">
      <t>タナ</t>
    </rPh>
    <rPh sb="1" eb="2">
      <t>オロシ</t>
    </rPh>
    <rPh sb="2" eb="4">
      <t>シサン</t>
    </rPh>
    <rPh sb="4" eb="6">
      <t>カイテン</t>
    </rPh>
    <rPh sb="6" eb="8">
      <t>キカン</t>
    </rPh>
    <rPh sb="9" eb="10">
      <t>ツキ</t>
    </rPh>
    <phoneticPr fontId="2"/>
  </si>
  <si>
    <t>現金・現金同等物残高</t>
    <rPh sb="0" eb="2">
      <t>ゲンキン</t>
    </rPh>
    <rPh sb="3" eb="5">
      <t>ゲンキン</t>
    </rPh>
    <rPh sb="5" eb="7">
      <t>ドウトウ</t>
    </rPh>
    <rPh sb="7" eb="8">
      <t>ブツ</t>
    </rPh>
    <rPh sb="8" eb="10">
      <t>ザンダカ</t>
    </rPh>
    <phoneticPr fontId="2"/>
  </si>
  <si>
    <t>ROE（自己資本利益率）（%）</t>
    <rPh sb="4" eb="6">
      <t>ジコ</t>
    </rPh>
    <rPh sb="6" eb="8">
      <t>シホン</t>
    </rPh>
    <rPh sb="8" eb="10">
      <t>リエキ</t>
    </rPh>
    <rPh sb="10" eb="11">
      <t>リツ</t>
    </rPh>
    <phoneticPr fontId="2"/>
  </si>
  <si>
    <t>ROA（総資産純利益率）（%）</t>
    <rPh sb="4" eb="7">
      <t>ソウシサン</t>
    </rPh>
    <rPh sb="7" eb="8">
      <t>ジュン</t>
    </rPh>
    <rPh sb="8" eb="10">
      <t>リエキ</t>
    </rPh>
    <rPh sb="10" eb="11">
      <t>リツ</t>
    </rPh>
    <phoneticPr fontId="2"/>
  </si>
  <si>
    <t>PER（株価収益率）（倍）</t>
    <rPh sb="4" eb="6">
      <t>カブカ</t>
    </rPh>
    <rPh sb="6" eb="8">
      <t>シュウエキ</t>
    </rPh>
    <rPh sb="8" eb="9">
      <t>リツ</t>
    </rPh>
    <rPh sb="11" eb="12">
      <t>バイ</t>
    </rPh>
    <phoneticPr fontId="2"/>
  </si>
  <si>
    <t>PBR（株価純資産倍率）（倍）</t>
    <rPh sb="4" eb="6">
      <t>カブカ</t>
    </rPh>
    <rPh sb="6" eb="7">
      <t>ジュン</t>
    </rPh>
    <rPh sb="7" eb="9">
      <t>シサン</t>
    </rPh>
    <rPh sb="9" eb="11">
      <t>バイリツ</t>
    </rPh>
    <rPh sb="13" eb="14">
      <t>バイ</t>
    </rPh>
    <phoneticPr fontId="2"/>
  </si>
  <si>
    <t>時価総額（億円）（期末）</t>
    <rPh sb="0" eb="2">
      <t>ジカ</t>
    </rPh>
    <rPh sb="2" eb="4">
      <t>ソウガク</t>
    </rPh>
    <rPh sb="5" eb="7">
      <t>オクエン</t>
    </rPh>
    <rPh sb="9" eb="11">
      <t>キマツ</t>
    </rPh>
    <phoneticPr fontId="2"/>
  </si>
  <si>
    <r>
      <t xml:space="preserve">2010年3月期
</t>
    </r>
    <r>
      <rPr>
        <sz val="11"/>
        <color indexed="12"/>
        <rFont val="Meiryo UI"/>
        <family val="3"/>
        <charset val="128"/>
      </rPr>
      <t>FY2010</t>
    </r>
    <rPh sb="4" eb="5">
      <t>ネン</t>
    </rPh>
    <rPh sb="6" eb="7">
      <t>ガツ</t>
    </rPh>
    <rPh sb="7" eb="8">
      <t>キ</t>
    </rPh>
    <phoneticPr fontId="2"/>
  </si>
  <si>
    <r>
      <t xml:space="preserve">2011年3月期
</t>
    </r>
    <r>
      <rPr>
        <sz val="11"/>
        <color indexed="12"/>
        <rFont val="Meiryo UI"/>
        <family val="3"/>
        <charset val="128"/>
      </rPr>
      <t>FY2011</t>
    </r>
    <rPh sb="4" eb="5">
      <t>ネン</t>
    </rPh>
    <rPh sb="6" eb="7">
      <t>ガツ</t>
    </rPh>
    <rPh sb="7" eb="8">
      <t>キ</t>
    </rPh>
    <phoneticPr fontId="2"/>
  </si>
  <si>
    <r>
      <t xml:space="preserve">2012年3月期
</t>
    </r>
    <r>
      <rPr>
        <sz val="11"/>
        <color indexed="12"/>
        <rFont val="Meiryo UI"/>
        <family val="3"/>
        <charset val="128"/>
      </rPr>
      <t>FY2012</t>
    </r>
    <rPh sb="4" eb="5">
      <t>ネン</t>
    </rPh>
    <rPh sb="6" eb="7">
      <t>ガツ</t>
    </rPh>
    <rPh sb="7" eb="8">
      <t>キ</t>
    </rPh>
    <phoneticPr fontId="2"/>
  </si>
  <si>
    <r>
      <t xml:space="preserve">2013年3月期
</t>
    </r>
    <r>
      <rPr>
        <sz val="11"/>
        <color indexed="12"/>
        <rFont val="Meiryo UI"/>
        <family val="3"/>
        <charset val="128"/>
      </rPr>
      <t>FY2013</t>
    </r>
    <rPh sb="4" eb="5">
      <t>ネン</t>
    </rPh>
    <rPh sb="6" eb="7">
      <t>ガツ</t>
    </rPh>
    <rPh sb="7" eb="8">
      <t>キ</t>
    </rPh>
    <phoneticPr fontId="2"/>
  </si>
  <si>
    <r>
      <t xml:space="preserve">2014年3月期
</t>
    </r>
    <r>
      <rPr>
        <sz val="11"/>
        <color indexed="12"/>
        <rFont val="Meiryo UI"/>
        <family val="3"/>
        <charset val="128"/>
      </rPr>
      <t>FY2014</t>
    </r>
    <rPh sb="4" eb="5">
      <t>ネン</t>
    </rPh>
    <rPh sb="6" eb="7">
      <t>ガツ</t>
    </rPh>
    <rPh sb="7" eb="8">
      <t>キ</t>
    </rPh>
    <phoneticPr fontId="2"/>
  </si>
  <si>
    <r>
      <t xml:space="preserve">2015年3月期
</t>
    </r>
    <r>
      <rPr>
        <sz val="11"/>
        <color indexed="12"/>
        <rFont val="Meiryo UI"/>
        <family val="3"/>
        <charset val="128"/>
      </rPr>
      <t>FY2015</t>
    </r>
    <rPh sb="4" eb="5">
      <t>ネン</t>
    </rPh>
    <rPh sb="6" eb="7">
      <t>ガツ</t>
    </rPh>
    <rPh sb="7" eb="8">
      <t>キ</t>
    </rPh>
    <phoneticPr fontId="2"/>
  </si>
  <si>
    <r>
      <t xml:space="preserve">2016年3月期
</t>
    </r>
    <r>
      <rPr>
        <sz val="11"/>
        <color indexed="12"/>
        <rFont val="Meiryo UI"/>
        <family val="3"/>
        <charset val="128"/>
      </rPr>
      <t>FY2016</t>
    </r>
    <rPh sb="4" eb="5">
      <t>ネン</t>
    </rPh>
    <rPh sb="6" eb="7">
      <t>ガツ</t>
    </rPh>
    <rPh sb="7" eb="8">
      <t>キ</t>
    </rPh>
    <phoneticPr fontId="2"/>
  </si>
  <si>
    <r>
      <t xml:space="preserve">Price earnings ratio </t>
    </r>
    <r>
      <rPr>
        <sz val="11"/>
        <color indexed="12"/>
        <rFont val="Meiryo UI"/>
        <family val="3"/>
        <charset val="128"/>
      </rPr>
      <t>（PER）（times）</t>
    </r>
  </si>
  <si>
    <r>
      <t>Price book-value ratio</t>
    </r>
    <r>
      <rPr>
        <sz val="11"/>
        <color indexed="12"/>
        <rFont val="Meiryo UI"/>
        <family val="3"/>
        <charset val="128"/>
      </rPr>
      <t>（PBR）（times）</t>
    </r>
  </si>
  <si>
    <r>
      <t xml:space="preserve">Outstanding market Value </t>
    </r>
    <r>
      <rPr>
        <sz val="11"/>
        <color indexed="12"/>
        <rFont val="Meiryo UI"/>
        <family val="3"/>
        <charset val="128"/>
      </rPr>
      <t>（100 million yen）</t>
    </r>
  </si>
  <si>
    <r>
      <t xml:space="preserve">項目
</t>
    </r>
    <r>
      <rPr>
        <sz val="11"/>
        <color indexed="12"/>
        <rFont val="Meiryo UI"/>
        <family val="3"/>
        <charset val="128"/>
      </rPr>
      <t>Item</t>
    </r>
    <phoneticPr fontId="2"/>
  </si>
  <si>
    <r>
      <t>Equity ratio</t>
    </r>
    <r>
      <rPr>
        <sz val="11"/>
        <color indexed="12"/>
        <rFont val="Meiryo UI"/>
        <family val="3"/>
        <charset val="128"/>
      </rPr>
      <t>（%）</t>
    </r>
    <phoneticPr fontId="2"/>
  </si>
  <si>
    <r>
      <t>Inventory turnover period</t>
    </r>
    <r>
      <rPr>
        <sz val="11"/>
        <color indexed="12"/>
        <rFont val="Meiryo UI"/>
        <family val="3"/>
        <charset val="128"/>
      </rPr>
      <t>（months）</t>
    </r>
    <phoneticPr fontId="2"/>
  </si>
  <si>
    <r>
      <t>Return on assets</t>
    </r>
    <r>
      <rPr>
        <sz val="11"/>
        <color indexed="12"/>
        <rFont val="Meiryo UI"/>
        <family val="3"/>
        <charset val="128"/>
      </rPr>
      <t>（ROA）（%）</t>
    </r>
    <phoneticPr fontId="2"/>
  </si>
  <si>
    <t>－</t>
    <phoneticPr fontId="2"/>
  </si>
  <si>
    <r>
      <t xml:space="preserve">2017年3月期
</t>
    </r>
    <r>
      <rPr>
        <sz val="11"/>
        <color indexed="12"/>
        <rFont val="Meiryo UI"/>
        <family val="3"/>
        <charset val="128"/>
      </rPr>
      <t>FY2017</t>
    </r>
    <rPh sb="4" eb="5">
      <t>ネン</t>
    </rPh>
    <rPh sb="6" eb="7">
      <t>ガツ</t>
    </rPh>
    <rPh sb="7" eb="8">
      <t>キ</t>
    </rPh>
    <phoneticPr fontId="2"/>
  </si>
  <si>
    <r>
      <t xml:space="preserve">2009年3月期
</t>
    </r>
    <r>
      <rPr>
        <sz val="11"/>
        <color indexed="12"/>
        <rFont val="Meiryo UI"/>
        <family val="3"/>
        <charset val="128"/>
      </rPr>
      <t>FY2009</t>
    </r>
    <rPh sb="4" eb="5">
      <t>ネン</t>
    </rPh>
    <rPh sb="6" eb="7">
      <t>ガツ</t>
    </rPh>
    <rPh sb="7" eb="8">
      <t>キ</t>
    </rPh>
    <phoneticPr fontId="2"/>
  </si>
  <si>
    <r>
      <t xml:space="preserve">2008年3月期
</t>
    </r>
    <r>
      <rPr>
        <sz val="11"/>
        <color indexed="12"/>
        <rFont val="Meiryo UI"/>
        <family val="3"/>
        <charset val="128"/>
      </rPr>
      <t>FY2008</t>
    </r>
    <rPh sb="4" eb="5">
      <t>ネン</t>
    </rPh>
    <rPh sb="6" eb="7">
      <t>ガツ</t>
    </rPh>
    <rPh sb="7" eb="8">
      <t>キ</t>
    </rPh>
    <phoneticPr fontId="2"/>
  </si>
  <si>
    <t>1株当たり配当金（円）</t>
    <rPh sb="1" eb="2">
      <t>カブ</t>
    </rPh>
    <rPh sb="2" eb="3">
      <t>ア</t>
    </rPh>
    <rPh sb="5" eb="8">
      <t>ハイトウキン</t>
    </rPh>
    <rPh sb="9" eb="10">
      <t>エン</t>
    </rPh>
    <phoneticPr fontId="2"/>
  </si>
  <si>
    <t>Cash dividends per share（yen）</t>
    <phoneticPr fontId="2"/>
  </si>
  <si>
    <t>Consolidated total return ratio（%）</t>
    <phoneticPr fontId="2"/>
  </si>
  <si>
    <t>ー</t>
    <phoneticPr fontId="2"/>
  </si>
  <si>
    <t>連結総還元性向（%）</t>
    <phoneticPr fontId="2"/>
  </si>
  <si>
    <r>
      <t xml:space="preserve">2018年3月期
</t>
    </r>
    <r>
      <rPr>
        <sz val="11"/>
        <color indexed="12"/>
        <rFont val="Meiryo UI"/>
        <family val="3"/>
        <charset val="128"/>
      </rPr>
      <t>FY2018</t>
    </r>
    <rPh sb="4" eb="5">
      <t>ネン</t>
    </rPh>
    <rPh sb="6" eb="7">
      <t>ガツ</t>
    </rPh>
    <rPh sb="7" eb="8">
      <t>キ</t>
    </rPh>
    <phoneticPr fontId="2"/>
  </si>
  <si>
    <t>資本（純資産）</t>
    <rPh sb="0" eb="2">
      <t>シホン</t>
    </rPh>
    <rPh sb="3" eb="6">
      <t>ジュンシサン</t>
    </rPh>
    <phoneticPr fontId="2"/>
  </si>
  <si>
    <t>日本基準</t>
    <rPh sb="0" eb="2">
      <t>ニホン</t>
    </rPh>
    <rPh sb="2" eb="4">
      <t>キジュン</t>
    </rPh>
    <phoneticPr fontId="2"/>
  </si>
  <si>
    <t>IFRS基準</t>
    <rPh sb="4" eb="6">
      <t>キジュン</t>
    </rPh>
    <phoneticPr fontId="2"/>
  </si>
  <si>
    <r>
      <t xml:space="preserve">2019年3月期
</t>
    </r>
    <r>
      <rPr>
        <sz val="11"/>
        <color indexed="12"/>
        <rFont val="Meiryo UI"/>
        <family val="3"/>
        <charset val="128"/>
      </rPr>
      <t>FY2019</t>
    </r>
    <rPh sb="4" eb="5">
      <t>ネン</t>
    </rPh>
    <rPh sb="6" eb="7">
      <t>ガツ</t>
    </rPh>
    <rPh sb="7" eb="8">
      <t>キ</t>
    </rPh>
    <phoneticPr fontId="2"/>
  </si>
  <si>
    <t>41.71*</t>
    <phoneticPr fontId="2"/>
  </si>
  <si>
    <t>324.25*</t>
    <phoneticPr fontId="2"/>
  </si>
  <si>
    <t>5.97*</t>
    <phoneticPr fontId="2"/>
  </si>
  <si>
    <r>
      <t>(</t>
    </r>
    <r>
      <rPr>
        <sz val="11"/>
        <color indexed="12"/>
        <rFont val="ＭＳ Ｐゴシック"/>
        <family val="3"/>
        <charset val="128"/>
      </rPr>
      <t>\</t>
    </r>
    <r>
      <rPr>
        <sz val="11"/>
        <color indexed="12"/>
        <rFont val="Arial"/>
        <family val="2"/>
      </rPr>
      <t xml:space="preserve"> million)</t>
    </r>
    <phoneticPr fontId="2"/>
  </si>
  <si>
    <r>
      <t>(</t>
    </r>
    <r>
      <rPr>
        <sz val="10"/>
        <color indexed="8"/>
        <rFont val="ＭＳ Ｐゴシック"/>
        <family val="3"/>
        <charset val="128"/>
      </rPr>
      <t>単位：百万円</t>
    </r>
    <r>
      <rPr>
        <sz val="10"/>
        <color indexed="8"/>
        <rFont val="Arial"/>
        <family val="2"/>
      </rPr>
      <t>)</t>
    </r>
    <rPh sb="1" eb="3">
      <t>タンイ</t>
    </rPh>
    <rPh sb="4" eb="7">
      <t>ヒャクマンエン</t>
    </rPh>
    <phoneticPr fontId="2"/>
  </si>
  <si>
    <r>
      <t xml:space="preserve">2020年3月期
</t>
    </r>
    <r>
      <rPr>
        <sz val="11"/>
        <color indexed="12"/>
        <rFont val="Meiryo UI"/>
        <family val="3"/>
        <charset val="128"/>
      </rPr>
      <t>FY2020</t>
    </r>
    <rPh sb="4" eb="5">
      <t>ネン</t>
    </rPh>
    <rPh sb="6" eb="7">
      <t>ガツ</t>
    </rPh>
    <rPh sb="7" eb="8">
      <t>キ</t>
    </rPh>
    <phoneticPr fontId="2"/>
  </si>
  <si>
    <r>
      <t>Return on equity</t>
    </r>
    <r>
      <rPr>
        <sz val="11"/>
        <color indexed="12"/>
        <rFont val="Meiryo UI"/>
        <family val="3"/>
        <charset val="128"/>
      </rPr>
      <t>（ROE）（%）</t>
    </r>
    <phoneticPr fontId="2"/>
  </si>
  <si>
    <t>39.37*</t>
    <phoneticPr fontId="2"/>
  </si>
  <si>
    <t>323.06*</t>
    <phoneticPr fontId="2"/>
  </si>
  <si>
    <t>288.39*</t>
    <phoneticPr fontId="2"/>
  </si>
  <si>
    <t>*On April 1, 2019, the Company conducted a four-for-one stock split of common stock.</t>
    <phoneticPr fontId="2"/>
  </si>
  <si>
    <r>
      <t xml:space="preserve">2021年3月期
</t>
    </r>
    <r>
      <rPr>
        <sz val="11"/>
        <color indexed="12"/>
        <rFont val="Meiryo UI"/>
        <family val="3"/>
        <charset val="128"/>
      </rPr>
      <t>FY2021</t>
    </r>
    <rPh sb="5" eb="6">
      <t>ガツ</t>
    </rPh>
    <rPh sb="6" eb="7">
      <t>キ</t>
    </rPh>
    <phoneticPr fontId="2"/>
  </si>
  <si>
    <t xml:space="preserve">      Financial Position, Financial Indications</t>
    <phoneticPr fontId="2"/>
  </si>
  <si>
    <t>1株当たり当期利益(損失)（円）</t>
    <rPh sb="1" eb="2">
      <t>カブ</t>
    </rPh>
    <rPh sb="2" eb="3">
      <t>ア</t>
    </rPh>
    <rPh sb="5" eb="7">
      <t>トウキ</t>
    </rPh>
    <rPh sb="7" eb="9">
      <t>リエキ</t>
    </rPh>
    <rPh sb="10" eb="12">
      <t>ソンシツ</t>
    </rPh>
    <rPh sb="14" eb="15">
      <t>エン</t>
    </rPh>
    <phoneticPr fontId="2"/>
  </si>
  <si>
    <t>Basic earnings per share（yen）</t>
    <phoneticPr fontId="2"/>
  </si>
  <si>
    <t>1株当たり親会社所有者帰属持分（円）</t>
    <rPh sb="1" eb="2">
      <t>カブ</t>
    </rPh>
    <rPh sb="2" eb="3">
      <t>ア</t>
    </rPh>
    <rPh sb="5" eb="8">
      <t>オヤガイシャ</t>
    </rPh>
    <rPh sb="8" eb="11">
      <t>ショユウシャ</t>
    </rPh>
    <rPh sb="11" eb="13">
      <t>キゾク</t>
    </rPh>
    <rPh sb="13" eb="15">
      <t>モチブン</t>
    </rPh>
    <rPh sb="16" eb="17">
      <t>エン</t>
    </rPh>
    <phoneticPr fontId="2"/>
  </si>
  <si>
    <r>
      <t xml:space="preserve">Equity attributable to owners of parent per share </t>
    </r>
    <r>
      <rPr>
        <sz val="11"/>
        <color indexed="12"/>
        <rFont val="Meiryo UI"/>
        <family val="3"/>
        <charset val="128"/>
      </rPr>
      <t>（yen）</t>
    </r>
    <phoneticPr fontId="2"/>
  </si>
  <si>
    <t>“Basic earnings per share” and “Equity attributable to owners of parent per share” are figures after the stock split.</t>
    <phoneticPr fontId="2"/>
  </si>
  <si>
    <t>※当社は2019年4月1日付で普通株式1株につき4株の割合で株式分割を行っています。
「1株あたりの当期利益（損失）」「1株当たり親会社所有者帰属持分」は、株式分割後の数字を表示しています。
2018年度は、同様の方法で再計算しています。</t>
    <rPh sb="1" eb="3">
      <t>トウシャ</t>
    </rPh>
    <rPh sb="8" eb="9">
      <t>ネン</t>
    </rPh>
    <rPh sb="10" eb="11">
      <t>ガツ</t>
    </rPh>
    <rPh sb="12" eb="13">
      <t>ヒ</t>
    </rPh>
    <rPh sb="13" eb="14">
      <t>ヅ</t>
    </rPh>
    <rPh sb="15" eb="17">
      <t>フツウ</t>
    </rPh>
    <rPh sb="17" eb="19">
      <t>カブシキ</t>
    </rPh>
    <rPh sb="20" eb="21">
      <t>カブ</t>
    </rPh>
    <rPh sb="25" eb="26">
      <t>カブ</t>
    </rPh>
    <rPh sb="27" eb="29">
      <t>ワリアイ</t>
    </rPh>
    <rPh sb="30" eb="32">
      <t>カブシキ</t>
    </rPh>
    <rPh sb="32" eb="34">
      <t>ブンカツ</t>
    </rPh>
    <rPh sb="35" eb="36">
      <t>オコナ</t>
    </rPh>
    <rPh sb="100" eb="101">
      <t>ネン</t>
    </rPh>
    <rPh sb="101" eb="102">
      <t>ド</t>
    </rPh>
    <rPh sb="104" eb="106">
      <t>ドウヨウ</t>
    </rPh>
    <rPh sb="107" eb="109">
      <t>ホウホウ</t>
    </rPh>
    <rPh sb="110" eb="113">
      <t>サイケイサン</t>
    </rPh>
    <phoneticPr fontId="2"/>
  </si>
  <si>
    <r>
      <t xml:space="preserve">2022年3月期
</t>
    </r>
    <r>
      <rPr>
        <sz val="11"/>
        <color indexed="12"/>
        <rFont val="Meiryo UI"/>
        <family val="3"/>
        <charset val="128"/>
      </rPr>
      <t>FY2022</t>
    </r>
    <rPh sb="5" eb="6">
      <t>ガツ</t>
    </rPh>
    <rPh sb="6" eb="7">
      <t>キ</t>
    </rPh>
    <phoneticPr fontId="2"/>
  </si>
  <si>
    <r>
      <t xml:space="preserve">2023年3月期
</t>
    </r>
    <r>
      <rPr>
        <sz val="11"/>
        <color indexed="12"/>
        <rFont val="Meiryo UI"/>
        <family val="3"/>
        <charset val="128"/>
      </rPr>
      <t>FY2023</t>
    </r>
    <rPh sb="5" eb="6">
      <t>ガツ</t>
    </rPh>
    <rPh sb="6" eb="7">
      <t>キ</t>
    </rPh>
    <phoneticPr fontId="2"/>
  </si>
  <si>
    <r>
      <t xml:space="preserve">2024年3月期
</t>
    </r>
    <r>
      <rPr>
        <sz val="11"/>
        <color indexed="12"/>
        <rFont val="Meiryo UI"/>
        <family val="3"/>
        <charset val="128"/>
      </rPr>
      <t>FY2024</t>
    </r>
    <rPh sb="5" eb="6">
      <t>ガツ</t>
    </rPh>
    <rPh sb="6" eb="7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</si>
</sst>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%"/>
    <numFmt numFmtId="178" formatCode="#,##0.0_ "/>
    <numFmt numFmtId="179" formatCode="#,##0.0"/>
    <numFmt numFmtId="180" formatCode="#,##0.00_ "/>
    <numFmt numFmtId="181" formatCode="#,##0_ ;[Red]\-#,##0\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i/>
      <sz val="14"/>
      <name val="Meiryo UI"/>
      <family val="3"/>
      <charset val="128"/>
    </font>
    <font>
      <sz val="11"/>
      <color indexed="12"/>
      <name val="Meiryo UI"/>
      <family val="3"/>
      <charset val="128"/>
    </font>
    <font>
      <b/>
      <i/>
      <sz val="14"/>
      <color rgb="FF0000FF"/>
      <name val="Meiryo UI"/>
      <family val="3"/>
      <charset val="128"/>
    </font>
    <font>
      <sz val="11"/>
      <color rgb="FF0000CC"/>
      <name val="Meiryo UI"/>
      <family val="3"/>
      <charset val="128"/>
    </font>
    <font>
      <i/>
      <sz val="11"/>
      <color rgb="FF0000CC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CC"/>
      <name val="Arial"/>
      <family val="2"/>
    </font>
    <font>
      <sz val="11"/>
      <color indexed="12"/>
      <name val="ＭＳ Ｐゴシック"/>
      <family val="3"/>
      <charset val="128"/>
    </font>
    <font>
      <sz val="11"/>
      <color indexed="12"/>
      <name val="Arial"/>
      <family val="2"/>
    </font>
    <font>
      <sz val="10"/>
      <name val="Meiryo UI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i/>
      <sz val="14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178" fontId="3" fillId="0" borderId="1" xfId="0" applyNumberFormat="1" applyFont="1" applyBorder="1">
      <alignment vertical="center"/>
    </xf>
    <xf numFmtId="178" fontId="3" fillId="0" borderId="2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178" fontId="3" fillId="0" borderId="3" xfId="0" applyNumberFormat="1" applyFont="1" applyFill="1" applyBorder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shrinkToFit="1"/>
    </xf>
    <xf numFmtId="176" fontId="3" fillId="0" borderId="7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0" fontId="3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shrinkToFit="1"/>
    </xf>
    <xf numFmtId="176" fontId="3" fillId="0" borderId="1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0" fontId="3" fillId="0" borderId="9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177" fontId="3" fillId="0" borderId="1" xfId="1" applyNumberFormat="1" applyFont="1" applyBorder="1">
      <alignment vertical="center"/>
    </xf>
    <xf numFmtId="177" fontId="3" fillId="0" borderId="2" xfId="1" applyNumberFormat="1" applyFont="1" applyBorder="1">
      <alignment vertical="center"/>
    </xf>
    <xf numFmtId="177" fontId="3" fillId="0" borderId="3" xfId="1" applyNumberFormat="1" applyFont="1" applyBorder="1">
      <alignment vertical="center"/>
    </xf>
    <xf numFmtId="0" fontId="3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shrinkToFit="1"/>
    </xf>
    <xf numFmtId="176" fontId="3" fillId="0" borderId="13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15" xfId="0" applyNumberFormat="1" applyFont="1" applyBorder="1">
      <alignment vertical="center"/>
    </xf>
    <xf numFmtId="176" fontId="3" fillId="0" borderId="15" xfId="0" applyNumberFormat="1" applyFont="1" applyFill="1" applyBorder="1">
      <alignment vertical="center"/>
    </xf>
    <xf numFmtId="0" fontId="3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 shrinkToFit="1"/>
    </xf>
    <xf numFmtId="177" fontId="3" fillId="0" borderId="18" xfId="1" applyNumberFormat="1" applyFont="1" applyBorder="1">
      <alignment vertical="center"/>
    </xf>
    <xf numFmtId="177" fontId="3" fillId="0" borderId="19" xfId="1" applyNumberFormat="1" applyFont="1" applyBorder="1">
      <alignment vertical="center"/>
    </xf>
    <xf numFmtId="177" fontId="3" fillId="0" borderId="20" xfId="1" applyNumberFormat="1" applyFont="1" applyBorder="1">
      <alignment vertical="center"/>
    </xf>
    <xf numFmtId="177" fontId="3" fillId="0" borderId="20" xfId="1" applyNumberFormat="1" applyFont="1" applyFill="1" applyBorder="1">
      <alignment vertical="center"/>
    </xf>
    <xf numFmtId="177" fontId="3" fillId="0" borderId="13" xfId="1" applyNumberFormat="1" applyFont="1" applyBorder="1">
      <alignment vertical="center"/>
    </xf>
    <xf numFmtId="177" fontId="3" fillId="0" borderId="14" xfId="1" applyNumberFormat="1" applyFont="1" applyBorder="1">
      <alignment vertical="center"/>
    </xf>
    <xf numFmtId="177" fontId="3" fillId="0" borderId="15" xfId="1" applyNumberFormat="1" applyFont="1" applyBorder="1">
      <alignment vertical="center"/>
    </xf>
    <xf numFmtId="177" fontId="3" fillId="0" borderId="15" xfId="1" applyNumberFormat="1" applyFont="1" applyFill="1" applyBorder="1">
      <alignment vertical="center"/>
    </xf>
    <xf numFmtId="0" fontId="7" fillId="0" borderId="21" xfId="0" applyFont="1" applyBorder="1" applyAlignment="1">
      <alignment horizontal="left" vertical="center" shrinkToFit="1"/>
    </xf>
    <xf numFmtId="178" fontId="3" fillId="0" borderId="20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176" fontId="3" fillId="0" borderId="23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76" fontId="3" fillId="0" borderId="27" xfId="0" applyNumberFormat="1" applyFont="1" applyBorder="1">
      <alignment vertical="center"/>
    </xf>
    <xf numFmtId="176" fontId="3" fillId="0" borderId="28" xfId="0" applyNumberFormat="1" applyFont="1" applyBorder="1">
      <alignment vertical="center"/>
    </xf>
    <xf numFmtId="177" fontId="3" fillId="0" borderId="28" xfId="1" applyNumberFormat="1" applyFont="1" applyBorder="1">
      <alignment vertical="center"/>
    </xf>
    <xf numFmtId="178" fontId="3" fillId="0" borderId="28" xfId="0" applyNumberFormat="1" applyFont="1" applyFill="1" applyBorder="1">
      <alignment vertical="center"/>
    </xf>
    <xf numFmtId="176" fontId="3" fillId="0" borderId="29" xfId="0" applyNumberFormat="1" applyFont="1" applyFill="1" applyBorder="1">
      <alignment vertical="center"/>
    </xf>
    <xf numFmtId="177" fontId="3" fillId="0" borderId="30" xfId="1" applyNumberFormat="1" applyFont="1" applyFill="1" applyBorder="1">
      <alignment vertical="center"/>
    </xf>
    <xf numFmtId="177" fontId="3" fillId="0" borderId="29" xfId="1" applyNumberFormat="1" applyFont="1" applyFill="1" applyBorder="1">
      <alignment vertical="center"/>
    </xf>
    <xf numFmtId="178" fontId="3" fillId="0" borderId="28" xfId="0" applyNumberFormat="1" applyFont="1" applyFill="1" applyBorder="1" applyAlignment="1">
      <alignment horizontal="right" vertical="center"/>
    </xf>
    <xf numFmtId="176" fontId="3" fillId="0" borderId="31" xfId="0" applyNumberFormat="1" applyFont="1" applyFill="1" applyBorder="1" applyAlignment="1">
      <alignment horizontal="right" vertical="center"/>
    </xf>
    <xf numFmtId="178" fontId="3" fillId="0" borderId="1" xfId="0" applyNumberFormat="1" applyFont="1" applyFill="1" applyBorder="1">
      <alignment vertical="center"/>
    </xf>
    <xf numFmtId="176" fontId="3" fillId="0" borderId="13" xfId="0" applyNumberFormat="1" applyFont="1" applyFill="1" applyBorder="1">
      <alignment vertical="center"/>
    </xf>
    <xf numFmtId="177" fontId="3" fillId="0" borderId="18" xfId="1" applyNumberFormat="1" applyFont="1" applyFill="1" applyBorder="1">
      <alignment vertical="center"/>
    </xf>
    <xf numFmtId="177" fontId="3" fillId="0" borderId="13" xfId="1" applyNumberFormat="1" applyFont="1" applyFill="1" applyBorder="1">
      <alignment vertical="center"/>
    </xf>
    <xf numFmtId="178" fontId="3" fillId="0" borderId="1" xfId="0" applyNumberFormat="1" applyFont="1" applyFill="1" applyBorder="1" applyAlignment="1">
      <alignment horizontal="right" vertical="center"/>
    </xf>
    <xf numFmtId="176" fontId="3" fillId="0" borderId="23" xfId="0" applyNumberFormat="1" applyFont="1" applyFill="1" applyBorder="1" applyAlignment="1">
      <alignment horizontal="right" vertical="center"/>
    </xf>
    <xf numFmtId="0" fontId="3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 shrinkToFit="1"/>
    </xf>
    <xf numFmtId="180" fontId="3" fillId="0" borderId="34" xfId="0" applyNumberFormat="1" applyFont="1" applyBorder="1">
      <alignment vertical="center"/>
    </xf>
    <xf numFmtId="180" fontId="3" fillId="0" borderId="35" xfId="0" applyNumberFormat="1" applyFont="1" applyBorder="1">
      <alignment vertical="center"/>
    </xf>
    <xf numFmtId="180" fontId="3" fillId="0" borderId="36" xfId="0" applyNumberFormat="1" applyFont="1" applyBorder="1">
      <alignment vertical="center"/>
    </xf>
    <xf numFmtId="180" fontId="3" fillId="0" borderId="36" xfId="0" applyNumberFormat="1" applyFont="1" applyFill="1" applyBorder="1">
      <alignment vertical="center"/>
    </xf>
    <xf numFmtId="180" fontId="3" fillId="0" borderId="34" xfId="0" applyNumberFormat="1" applyFont="1" applyFill="1" applyBorder="1">
      <alignment vertical="center"/>
    </xf>
    <xf numFmtId="180" fontId="3" fillId="0" borderId="37" xfId="0" applyNumberFormat="1" applyFont="1" applyFill="1" applyBorder="1">
      <alignment vertical="center"/>
    </xf>
    <xf numFmtId="0" fontId="3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 shrinkToFit="1"/>
    </xf>
    <xf numFmtId="180" fontId="3" fillId="0" borderId="40" xfId="0" applyNumberFormat="1" applyFont="1" applyBorder="1">
      <alignment vertical="center"/>
    </xf>
    <xf numFmtId="180" fontId="3" fillId="0" borderId="41" xfId="0" applyNumberFormat="1" applyFont="1" applyBorder="1">
      <alignment vertical="center"/>
    </xf>
    <xf numFmtId="180" fontId="3" fillId="0" borderId="42" xfId="0" applyNumberFormat="1" applyFont="1" applyBorder="1">
      <alignment vertical="center"/>
    </xf>
    <xf numFmtId="180" fontId="3" fillId="0" borderId="42" xfId="0" applyNumberFormat="1" applyFont="1" applyFill="1" applyBorder="1">
      <alignment vertical="center"/>
    </xf>
    <xf numFmtId="180" fontId="3" fillId="0" borderId="40" xfId="0" applyNumberFormat="1" applyFont="1" applyFill="1" applyBorder="1">
      <alignment vertical="center"/>
    </xf>
    <xf numFmtId="180" fontId="3" fillId="0" borderId="43" xfId="0" applyNumberFormat="1" applyFont="1" applyFill="1" applyBorder="1">
      <alignment vertical="center"/>
    </xf>
    <xf numFmtId="178" fontId="3" fillId="0" borderId="40" xfId="0" applyNumberFormat="1" applyFont="1" applyBorder="1">
      <alignment vertical="center"/>
    </xf>
    <xf numFmtId="178" fontId="3" fillId="0" borderId="41" xfId="0" applyNumberFormat="1" applyFont="1" applyBorder="1" applyAlignment="1">
      <alignment horizontal="right" vertical="center"/>
    </xf>
    <xf numFmtId="178" fontId="3" fillId="0" borderId="42" xfId="0" applyNumberFormat="1" applyFont="1" applyFill="1" applyBorder="1" applyAlignment="1">
      <alignment horizontal="right" vertical="center"/>
    </xf>
    <xf numFmtId="178" fontId="3" fillId="0" borderId="42" xfId="0" applyNumberFormat="1" applyFont="1" applyBorder="1" applyAlignment="1">
      <alignment horizontal="right" vertical="center"/>
    </xf>
    <xf numFmtId="178" fontId="3" fillId="0" borderId="40" xfId="0" applyNumberFormat="1" applyFont="1" applyBorder="1" applyAlignment="1">
      <alignment horizontal="right" vertical="center"/>
    </xf>
    <xf numFmtId="178" fontId="3" fillId="0" borderId="43" xfId="0" applyNumberFormat="1" applyFont="1" applyBorder="1" applyAlignment="1">
      <alignment horizontal="right" vertical="center"/>
    </xf>
    <xf numFmtId="176" fontId="3" fillId="0" borderId="3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177" fontId="3" fillId="0" borderId="13" xfId="0" applyNumberFormat="1" applyFont="1" applyBorder="1">
      <alignment vertical="center"/>
    </xf>
    <xf numFmtId="177" fontId="3" fillId="0" borderId="13" xfId="0" applyNumberFormat="1" applyFont="1" applyFill="1" applyBorder="1">
      <alignment vertical="center"/>
    </xf>
    <xf numFmtId="177" fontId="3" fillId="0" borderId="29" xfId="0" applyNumberFormat="1" applyFont="1" applyFill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center" vertical="center" wrapText="1"/>
    </xf>
    <xf numFmtId="176" fontId="3" fillId="0" borderId="24" xfId="0" applyNumberFormat="1" applyFont="1" applyBorder="1" applyAlignment="1">
      <alignment horizontal="center" vertical="center" wrapText="1"/>
    </xf>
    <xf numFmtId="176" fontId="3" fillId="0" borderId="25" xfId="0" applyNumberFormat="1" applyFont="1" applyBorder="1" applyAlignment="1">
      <alignment horizontal="center" vertical="center" wrapText="1"/>
    </xf>
    <xf numFmtId="176" fontId="3" fillId="0" borderId="31" xfId="0" applyNumberFormat="1" applyFont="1" applyBorder="1" applyAlignment="1">
      <alignment horizontal="center" vertical="center" wrapText="1"/>
    </xf>
    <xf numFmtId="176" fontId="3" fillId="0" borderId="14" xfId="0" applyNumberFormat="1" applyFont="1" applyFill="1" applyBorder="1">
      <alignment vertical="center"/>
    </xf>
    <xf numFmtId="177" fontId="3" fillId="0" borderId="19" xfId="1" applyNumberFormat="1" applyFont="1" applyFill="1" applyBorder="1">
      <alignment vertical="center"/>
    </xf>
    <xf numFmtId="177" fontId="3" fillId="0" borderId="14" xfId="1" applyNumberFormat="1" applyFont="1" applyFill="1" applyBorder="1">
      <alignment vertical="center"/>
    </xf>
    <xf numFmtId="180" fontId="3" fillId="0" borderId="41" xfId="0" applyNumberFormat="1" applyFont="1" applyFill="1" applyBorder="1">
      <alignment vertical="center"/>
    </xf>
    <xf numFmtId="180" fontId="3" fillId="0" borderId="35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7" fontId="3" fillId="0" borderId="14" xfId="0" applyNumberFormat="1" applyFont="1" applyFill="1" applyBorder="1">
      <alignment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2" xfId="0" applyNumberFormat="1" applyFont="1" applyFill="1" applyBorder="1" applyAlignment="1">
      <alignment horizontal="right" vertical="center"/>
    </xf>
    <xf numFmtId="176" fontId="3" fillId="0" borderId="48" xfId="0" applyNumberFormat="1" applyFont="1" applyBorder="1" applyAlignment="1">
      <alignment horizontal="center" vertical="center" wrapText="1"/>
    </xf>
    <xf numFmtId="178" fontId="3" fillId="0" borderId="40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176" fontId="3" fillId="0" borderId="49" xfId="0" applyNumberFormat="1" applyFont="1" applyFill="1" applyBorder="1" applyAlignment="1">
      <alignment horizontal="right" vertical="center"/>
    </xf>
    <xf numFmtId="180" fontId="3" fillId="0" borderId="40" xfId="0" applyNumberFormat="1" applyFont="1" applyFill="1" applyBorder="1" applyAlignment="1">
      <alignment horizontal="right" vertical="center"/>
    </xf>
    <xf numFmtId="180" fontId="3" fillId="0" borderId="34" xfId="0" applyNumberFormat="1" applyFont="1" applyFill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80" fontId="3" fillId="0" borderId="41" xfId="0" applyNumberFormat="1" applyFont="1" applyFill="1" applyBorder="1" applyAlignment="1">
      <alignment horizontal="right" vertical="center"/>
    </xf>
    <xf numFmtId="180" fontId="3" fillId="0" borderId="35" xfId="0" applyNumberFormat="1" applyFont="1" applyFill="1" applyBorder="1" applyAlignment="1">
      <alignment horizontal="right" vertical="center"/>
    </xf>
    <xf numFmtId="38" fontId="3" fillId="0" borderId="51" xfId="2" applyFont="1" applyFill="1" applyBorder="1">
      <alignment vertical="center"/>
    </xf>
    <xf numFmtId="38" fontId="3" fillId="0" borderId="2" xfId="2" applyFont="1" applyFill="1" applyBorder="1">
      <alignment vertical="center"/>
    </xf>
    <xf numFmtId="177" fontId="9" fillId="0" borderId="2" xfId="1" applyNumberFormat="1" applyFont="1" applyFill="1" applyBorder="1">
      <alignment vertical="center"/>
    </xf>
    <xf numFmtId="176" fontId="9" fillId="0" borderId="2" xfId="0" applyNumberFormat="1" applyFont="1" applyFill="1" applyBorder="1">
      <alignment vertical="center"/>
    </xf>
    <xf numFmtId="38" fontId="3" fillId="0" borderId="0" xfId="2" applyFont="1">
      <alignment vertical="center"/>
    </xf>
    <xf numFmtId="38" fontId="3" fillId="0" borderId="47" xfId="2" applyFont="1" applyFill="1" applyBorder="1">
      <alignment vertical="center"/>
    </xf>
    <xf numFmtId="38" fontId="3" fillId="0" borderId="46" xfId="2" applyFont="1" applyFill="1" applyBorder="1">
      <alignment vertical="center"/>
    </xf>
    <xf numFmtId="38" fontId="3" fillId="0" borderId="9" xfId="2" applyFont="1" applyFill="1" applyBorder="1">
      <alignment vertical="center"/>
    </xf>
    <xf numFmtId="38" fontId="3" fillId="0" borderId="1" xfId="2" applyFont="1" applyFill="1" applyBorder="1">
      <alignment vertical="center"/>
    </xf>
    <xf numFmtId="177" fontId="9" fillId="0" borderId="1" xfId="1" applyNumberFormat="1" applyFont="1" applyFill="1" applyBorder="1">
      <alignment vertical="center"/>
    </xf>
    <xf numFmtId="176" fontId="9" fillId="0" borderId="1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7" fillId="0" borderId="0" xfId="2" applyFont="1" applyFill="1">
      <alignment vertical="center"/>
    </xf>
    <xf numFmtId="0" fontId="7" fillId="0" borderId="0" xfId="0" applyFont="1" applyFill="1">
      <alignment vertical="center"/>
    </xf>
    <xf numFmtId="0" fontId="16" fillId="0" borderId="0" xfId="0" applyFont="1" applyAlignment="1">
      <alignment horizontal="left" vertical="center"/>
    </xf>
    <xf numFmtId="176" fontId="7" fillId="0" borderId="0" xfId="0" applyNumberFormat="1" applyFont="1">
      <alignment vertical="center"/>
    </xf>
    <xf numFmtId="3" fontId="1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shrinkToFit="1"/>
    </xf>
    <xf numFmtId="176" fontId="3" fillId="0" borderId="0" xfId="0" applyNumberFormat="1" applyFont="1" applyFill="1" applyBorder="1" applyAlignment="1">
      <alignment horizontal="right" vertical="center"/>
    </xf>
    <xf numFmtId="0" fontId="5" fillId="0" borderId="39" xfId="0" applyFont="1" applyBorder="1" applyAlignment="1">
      <alignment horizontal="left" vertical="center" shrinkToFit="1"/>
    </xf>
    <xf numFmtId="176" fontId="9" fillId="0" borderId="1" xfId="0" applyNumberFormat="1" applyFont="1" applyBorder="1">
      <alignment vertical="center"/>
    </xf>
    <xf numFmtId="180" fontId="3" fillId="0" borderId="40" xfId="0" applyNumberFormat="1" applyFont="1" applyBorder="1" applyAlignment="1">
      <alignment horizontal="right" vertical="center"/>
    </xf>
    <xf numFmtId="180" fontId="3" fillId="0" borderId="34" xfId="0" applyNumberFormat="1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177" fontId="3" fillId="0" borderId="1" xfId="1" applyNumberFormat="1" applyFont="1" applyFill="1" applyBorder="1">
      <alignment vertical="center"/>
    </xf>
    <xf numFmtId="177" fontId="3" fillId="0" borderId="34" xfId="1" applyNumberFormat="1" applyFont="1" applyFill="1" applyBorder="1">
      <alignment vertical="center"/>
    </xf>
    <xf numFmtId="178" fontId="3" fillId="0" borderId="52" xfId="0" applyNumberFormat="1" applyFont="1" applyBorder="1" applyAlignment="1">
      <alignment horizontal="right" vertical="center"/>
    </xf>
    <xf numFmtId="176" fontId="3" fillId="0" borderId="53" xfId="0" applyNumberFormat="1" applyFont="1" applyBorder="1" applyAlignment="1">
      <alignment horizontal="center" vertical="center" wrapText="1"/>
    </xf>
    <xf numFmtId="38" fontId="3" fillId="0" borderId="54" xfId="2" applyFont="1" applyFill="1" applyBorder="1">
      <alignment vertical="center"/>
    </xf>
    <xf numFmtId="38" fontId="3" fillId="0" borderId="55" xfId="2" applyFont="1" applyFill="1" applyBorder="1">
      <alignment vertical="center"/>
    </xf>
    <xf numFmtId="177" fontId="3" fillId="0" borderId="55" xfId="1" applyNumberFormat="1" applyFont="1" applyFill="1" applyBorder="1">
      <alignment vertical="center"/>
    </xf>
    <xf numFmtId="176" fontId="3" fillId="0" borderId="55" xfId="0" applyNumberFormat="1" applyFont="1" applyFill="1" applyBorder="1">
      <alignment vertical="center"/>
    </xf>
    <xf numFmtId="176" fontId="3" fillId="0" borderId="56" xfId="0" applyNumberFormat="1" applyFont="1" applyFill="1" applyBorder="1">
      <alignment vertical="center"/>
    </xf>
    <xf numFmtId="177" fontId="3" fillId="0" borderId="57" xfId="1" applyNumberFormat="1" applyFont="1" applyFill="1" applyBorder="1">
      <alignment vertical="center"/>
    </xf>
    <xf numFmtId="180" fontId="3" fillId="0" borderId="58" xfId="0" applyNumberFormat="1" applyFont="1" applyFill="1" applyBorder="1" applyAlignment="1">
      <alignment horizontal="right" vertical="center"/>
    </xf>
    <xf numFmtId="180" fontId="3" fillId="0" borderId="57" xfId="0" applyNumberFormat="1" applyFont="1" applyFill="1" applyBorder="1" applyAlignment="1">
      <alignment horizontal="right" vertical="center"/>
    </xf>
    <xf numFmtId="178" fontId="3" fillId="0" borderId="52" xfId="0" applyNumberFormat="1" applyFont="1" applyFill="1" applyBorder="1" applyAlignment="1">
      <alignment horizontal="right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176" fontId="3" fillId="0" borderId="4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center" wrapText="1"/>
    </xf>
    <xf numFmtId="181" fontId="3" fillId="0" borderId="44" xfId="0" applyNumberFormat="1" applyFont="1" applyBorder="1" applyAlignment="1">
      <alignment horizontal="center" vertical="center"/>
    </xf>
    <xf numFmtId="181" fontId="3" fillId="0" borderId="4" xfId="0" applyNumberFormat="1" applyFont="1" applyBorder="1" applyAlignment="1">
      <alignment horizontal="center" vertical="center"/>
    </xf>
    <xf numFmtId="181" fontId="3" fillId="0" borderId="26" xfId="0" applyNumberFormat="1" applyFont="1" applyBorder="1" applyAlignment="1">
      <alignment horizontal="center" vertical="center"/>
    </xf>
    <xf numFmtId="178" fontId="3" fillId="0" borderId="55" xfId="0" applyNumberFormat="1" applyFont="1" applyFill="1" applyBorder="1">
      <alignment vertical="center"/>
    </xf>
    <xf numFmtId="177" fontId="3" fillId="0" borderId="56" xfId="1" applyNumberFormat="1" applyFont="1" applyFill="1" applyBorder="1">
      <alignment vertical="center"/>
    </xf>
    <xf numFmtId="177" fontId="3" fillId="0" borderId="56" xfId="0" applyNumberFormat="1" applyFont="1" applyFill="1" applyBorder="1">
      <alignment vertical="center"/>
    </xf>
    <xf numFmtId="178" fontId="3" fillId="0" borderId="59" xfId="0" applyNumberFormat="1" applyFont="1" applyFill="1" applyBorder="1" applyAlignment="1">
      <alignment horizontal="right" vertical="center"/>
    </xf>
    <xf numFmtId="178" fontId="3" fillId="0" borderId="55" xfId="0" applyNumberFormat="1" applyFont="1" applyFill="1" applyBorder="1" applyAlignment="1">
      <alignment horizontal="right" vertical="center"/>
    </xf>
    <xf numFmtId="176" fontId="3" fillId="0" borderId="60" xfId="0" applyNumberFormat="1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127746</xdr:colOff>
      <xdr:row>0</xdr:row>
      <xdr:rowOff>0</xdr:rowOff>
    </xdr:from>
    <xdr:to>
      <xdr:col>0</xdr:col>
      <xdr:colOff>299196</xdr:colOff>
      <xdr:row>1</xdr:row>
      <xdr:rowOff>209549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7746" y="0"/>
          <a:ext cx="171450" cy="456078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38"/>
  </sheetPr>
  <dimension ref="A1:U29"/>
  <sheetViews>
    <sheetView showGridLines="0" tabSelected="1" zoomScale="85" zoomScaleNormal="85" zoomScalePageLayoutView="90" workbookViewId="0">
      <pane xSplit="2" ySplit="4" topLeftCell="M5" activePane="bottomRight" state="frozen"/>
      <selection pane="topRight" activeCell="C1" sqref="C1"/>
      <selection pane="bottomLeft" activeCell="A5" sqref="A5"/>
      <selection pane="bottomRight" activeCell="T5" sqref="T5"/>
    </sheetView>
  </sheetViews>
  <sheetFormatPr defaultColWidth="9" defaultRowHeight="15.75" x14ac:dyDescent="0.15"/>
  <cols>
    <col min="1" max="1" width="36.5" style="6" customWidth="1"/>
    <col min="2" max="2" width="32.125" style="6" customWidth="1"/>
    <col min="3" max="9" width="13.75" style="7" customWidth="1"/>
    <col min="10" max="13" width="13.75" style="8" customWidth="1"/>
    <col min="14" max="16" width="16.25" style="8" bestFit="1" customWidth="1"/>
    <col min="17" max="17" width="14.75" style="8" bestFit="1" customWidth="1"/>
    <col min="18" max="18" width="14.25" style="8" customWidth="1"/>
    <col min="19" max="20" width="14.375" style="8" customWidth="1"/>
    <col min="21" max="16384" width="9" style="8"/>
  </cols>
  <sheetData>
    <row r="1" spans="1:20" ht="19.5" x14ac:dyDescent="0.15">
      <c r="A1" s="5" t="s">
        <v>7</v>
      </c>
      <c r="O1" s="115"/>
      <c r="P1" s="115"/>
      <c r="R1" s="115"/>
      <c r="S1" s="115"/>
      <c r="T1" s="115" t="s">
        <v>51</v>
      </c>
    </row>
    <row r="2" spans="1:20" ht="20.25" thickBot="1" x14ac:dyDescent="0.2">
      <c r="A2" s="9" t="s">
        <v>59</v>
      </c>
      <c r="N2" s="10"/>
      <c r="O2" s="114"/>
      <c r="P2" s="114"/>
      <c r="R2" s="114"/>
      <c r="S2" s="114"/>
      <c r="T2" s="114" t="s">
        <v>50</v>
      </c>
    </row>
    <row r="3" spans="1:20" ht="16.5" thickBot="1" x14ac:dyDescent="0.2">
      <c r="C3" s="163" t="s">
        <v>44</v>
      </c>
      <c r="D3" s="164"/>
      <c r="E3" s="164"/>
      <c r="F3" s="164"/>
      <c r="G3" s="164"/>
      <c r="H3" s="164"/>
      <c r="I3" s="164"/>
      <c r="J3" s="164"/>
      <c r="K3" s="164"/>
      <c r="L3" s="164"/>
      <c r="M3" s="166" t="s">
        <v>45</v>
      </c>
      <c r="N3" s="167"/>
      <c r="O3" s="167"/>
      <c r="P3" s="167"/>
      <c r="Q3" s="167"/>
      <c r="R3" s="167"/>
      <c r="S3" s="167"/>
      <c r="T3" s="168"/>
    </row>
    <row r="4" spans="1:20" s="11" customFormat="1" ht="42" customHeight="1" thickBot="1" x14ac:dyDescent="0.2">
      <c r="A4" s="161" t="s">
        <v>29</v>
      </c>
      <c r="B4" s="162"/>
      <c r="C4" s="95" t="s">
        <v>36</v>
      </c>
      <c r="D4" s="95" t="s">
        <v>35</v>
      </c>
      <c r="E4" s="95" t="s">
        <v>19</v>
      </c>
      <c r="F4" s="95" t="s">
        <v>20</v>
      </c>
      <c r="G4" s="96" t="s">
        <v>21</v>
      </c>
      <c r="H4" s="97" t="s">
        <v>22</v>
      </c>
      <c r="I4" s="97" t="s">
        <v>23</v>
      </c>
      <c r="J4" s="97" t="s">
        <v>24</v>
      </c>
      <c r="K4" s="95" t="s">
        <v>25</v>
      </c>
      <c r="L4" s="98" t="s">
        <v>34</v>
      </c>
      <c r="M4" s="96" t="s">
        <v>34</v>
      </c>
      <c r="N4" s="108" t="s">
        <v>42</v>
      </c>
      <c r="O4" s="96" t="s">
        <v>46</v>
      </c>
      <c r="P4" s="108" t="s">
        <v>52</v>
      </c>
      <c r="Q4" s="108" t="s">
        <v>58</v>
      </c>
      <c r="R4" s="108" t="s">
        <v>66</v>
      </c>
      <c r="S4" s="108" t="s">
        <v>67</v>
      </c>
      <c r="T4" s="151" t="s">
        <v>68</v>
      </c>
    </row>
    <row r="5" spans="1:20" ht="20.25" customHeight="1" x14ac:dyDescent="0.15">
      <c r="A5" s="12" t="s">
        <v>8</v>
      </c>
      <c r="B5" s="13" t="s">
        <v>1</v>
      </c>
      <c r="C5" s="14">
        <v>1217172</v>
      </c>
      <c r="D5" s="14">
        <v>1038253</v>
      </c>
      <c r="E5" s="14">
        <v>1104528</v>
      </c>
      <c r="F5" s="14">
        <v>1019160</v>
      </c>
      <c r="G5" s="15">
        <v>966526</v>
      </c>
      <c r="H5" s="16">
        <v>960239</v>
      </c>
      <c r="I5" s="16">
        <v>1027475</v>
      </c>
      <c r="J5" s="16">
        <v>1081551</v>
      </c>
      <c r="K5" s="14">
        <v>1000614</v>
      </c>
      <c r="L5" s="51">
        <v>991062</v>
      </c>
      <c r="M5" s="123">
        <v>960032</v>
      </c>
      <c r="N5" s="124">
        <v>978663</v>
      </c>
      <c r="O5" s="118">
        <v>932030</v>
      </c>
      <c r="P5" s="124">
        <v>1015663</v>
      </c>
      <c r="Q5" s="124">
        <v>1183453</v>
      </c>
      <c r="R5" s="124">
        <v>1357999</v>
      </c>
      <c r="S5" s="124">
        <v>1508701</v>
      </c>
      <c r="T5" s="152">
        <v>1534216</v>
      </c>
    </row>
    <row r="6" spans="1:20" ht="20.25" customHeight="1" x14ac:dyDescent="0.15">
      <c r="A6" s="17" t="s">
        <v>43</v>
      </c>
      <c r="B6" s="18" t="s">
        <v>2</v>
      </c>
      <c r="C6" s="19">
        <v>244281</v>
      </c>
      <c r="D6" s="19">
        <v>110907</v>
      </c>
      <c r="E6" s="19">
        <v>163131</v>
      </c>
      <c r="F6" s="19">
        <v>115579</v>
      </c>
      <c r="G6" s="20">
        <v>48028</v>
      </c>
      <c r="H6" s="21">
        <v>151907</v>
      </c>
      <c r="I6" s="21">
        <v>331284</v>
      </c>
      <c r="J6" s="21">
        <v>357254</v>
      </c>
      <c r="K6" s="19">
        <v>384283</v>
      </c>
      <c r="L6" s="52">
        <v>430880</v>
      </c>
      <c r="M6" s="125">
        <v>396228</v>
      </c>
      <c r="N6" s="126">
        <v>444259</v>
      </c>
      <c r="O6" s="119">
        <v>442387</v>
      </c>
      <c r="P6" s="126">
        <v>371958</v>
      </c>
      <c r="Q6" s="126">
        <v>395480</v>
      </c>
      <c r="R6" s="126">
        <v>511362</v>
      </c>
      <c r="S6" s="126">
        <v>641234</v>
      </c>
      <c r="T6" s="153">
        <v>757186</v>
      </c>
    </row>
    <row r="7" spans="1:20" ht="20.25" customHeight="1" x14ac:dyDescent="0.15">
      <c r="A7" s="22" t="s">
        <v>9</v>
      </c>
      <c r="B7" s="23" t="s">
        <v>30</v>
      </c>
      <c r="C7" s="24">
        <v>0.191</v>
      </c>
      <c r="D7" s="24">
        <v>0.1</v>
      </c>
      <c r="E7" s="24">
        <v>0.14099999999999999</v>
      </c>
      <c r="F7" s="24">
        <v>0.11</v>
      </c>
      <c r="G7" s="25">
        <v>4.5999999999999999E-2</v>
      </c>
      <c r="H7" s="26">
        <v>0.155</v>
      </c>
      <c r="I7" s="26">
        <v>0.32100000000000001</v>
      </c>
      <c r="J7" s="26">
        <v>0.32900000000000001</v>
      </c>
      <c r="K7" s="24">
        <v>0.38200000000000001</v>
      </c>
      <c r="L7" s="53">
        <v>0.433</v>
      </c>
      <c r="M7" s="120">
        <v>0.41099999999999998</v>
      </c>
      <c r="N7" s="127">
        <v>0.45200000000000001</v>
      </c>
      <c r="O7" s="120">
        <v>0.47299999999999998</v>
      </c>
      <c r="P7" s="127">
        <v>0.36499999999999999</v>
      </c>
      <c r="Q7" s="127">
        <v>0.33300000000000002</v>
      </c>
      <c r="R7" s="148">
        <v>0.376</v>
      </c>
      <c r="S7" s="148">
        <v>0.42399999999999999</v>
      </c>
      <c r="T7" s="154">
        <v>0.49399999999999999</v>
      </c>
    </row>
    <row r="8" spans="1:20" ht="20.25" customHeight="1" x14ac:dyDescent="0.15">
      <c r="A8" s="22" t="s">
        <v>10</v>
      </c>
      <c r="B8" s="23" t="s">
        <v>3</v>
      </c>
      <c r="C8" s="19">
        <f>338787+35201+105397+177371</f>
        <v>656756</v>
      </c>
      <c r="D8" s="19">
        <f>97068+20300+130200+395271</f>
        <v>642839</v>
      </c>
      <c r="E8" s="19">
        <v>661481</v>
      </c>
      <c r="F8" s="19">
        <v>648787</v>
      </c>
      <c r="G8" s="20">
        <v>642426</v>
      </c>
      <c r="H8" s="21">
        <v>560390</v>
      </c>
      <c r="I8" s="21">
        <v>415831</v>
      </c>
      <c r="J8" s="21">
        <v>354421</v>
      </c>
      <c r="K8" s="19">
        <v>321138</v>
      </c>
      <c r="L8" s="52">
        <v>286357</v>
      </c>
      <c r="M8" s="121">
        <v>285970</v>
      </c>
      <c r="N8" s="128">
        <v>247974</v>
      </c>
      <c r="O8" s="121">
        <v>181335</v>
      </c>
      <c r="P8" s="128">
        <v>280915</v>
      </c>
      <c r="Q8" s="143">
        <v>355264</v>
      </c>
      <c r="R8" s="19">
        <v>386127</v>
      </c>
      <c r="S8" s="89">
        <v>340057</v>
      </c>
      <c r="T8" s="155">
        <v>299616</v>
      </c>
    </row>
    <row r="9" spans="1:20" ht="20.25" customHeight="1" x14ac:dyDescent="0.15">
      <c r="A9" s="17" t="s">
        <v>0</v>
      </c>
      <c r="B9" s="18" t="s">
        <v>4</v>
      </c>
      <c r="C9" s="19">
        <f>+C8-123281</f>
        <v>533475</v>
      </c>
      <c r="D9" s="19">
        <f>+D8-136877</f>
        <v>505962</v>
      </c>
      <c r="E9" s="19">
        <v>454698</v>
      </c>
      <c r="F9" s="19">
        <v>435226</v>
      </c>
      <c r="G9" s="20">
        <v>442338</v>
      </c>
      <c r="H9" s="21">
        <v>330780</v>
      </c>
      <c r="I9" s="21">
        <v>163710</v>
      </c>
      <c r="J9" s="21">
        <v>144546</v>
      </c>
      <c r="K9" s="19">
        <v>154584</v>
      </c>
      <c r="L9" s="52">
        <v>86926</v>
      </c>
      <c r="M9" s="121">
        <v>86505</v>
      </c>
      <c r="N9" s="128">
        <v>56735</v>
      </c>
      <c r="O9" s="121">
        <v>66909</v>
      </c>
      <c r="P9" s="128">
        <v>118421</v>
      </c>
      <c r="Q9" s="143">
        <v>137786</v>
      </c>
      <c r="R9" s="19">
        <f>R8-R12</f>
        <v>83555</v>
      </c>
      <c r="S9" s="89">
        <v>170728</v>
      </c>
      <c r="T9" s="155">
        <v>-41317</v>
      </c>
    </row>
    <row r="10" spans="1:20" ht="20.25" customHeight="1" x14ac:dyDescent="0.15">
      <c r="A10" s="17" t="s">
        <v>11</v>
      </c>
      <c r="B10" s="18" t="s">
        <v>5</v>
      </c>
      <c r="C10" s="19">
        <v>110379</v>
      </c>
      <c r="D10" s="19">
        <f>58683+21230+15627</f>
        <v>95540</v>
      </c>
      <c r="E10" s="19">
        <v>89959</v>
      </c>
      <c r="F10" s="19">
        <v>92929</v>
      </c>
      <c r="G10" s="20">
        <v>102493</v>
      </c>
      <c r="H10" s="21">
        <v>99308</v>
      </c>
      <c r="I10" s="21">
        <v>98595</v>
      </c>
      <c r="J10" s="21">
        <v>107387</v>
      </c>
      <c r="K10" s="19">
        <v>111558</v>
      </c>
      <c r="L10" s="52">
        <v>124064</v>
      </c>
      <c r="M10" s="104">
        <v>125319</v>
      </c>
      <c r="N10" s="89">
        <v>139309</v>
      </c>
      <c r="O10" s="104">
        <v>153623</v>
      </c>
      <c r="P10" s="89">
        <v>167596</v>
      </c>
      <c r="Q10" s="19">
        <v>158895</v>
      </c>
      <c r="R10" s="19">
        <v>167368</v>
      </c>
      <c r="S10" s="89">
        <v>162994</v>
      </c>
      <c r="T10" s="155">
        <v>190030</v>
      </c>
    </row>
    <row r="11" spans="1:20" ht="20.25" customHeight="1" x14ac:dyDescent="0.15">
      <c r="A11" s="17" t="s">
        <v>12</v>
      </c>
      <c r="B11" s="18" t="s">
        <v>31</v>
      </c>
      <c r="C11" s="1">
        <f>+AVERAGE(89847,C10)/(1128875/12)</f>
        <v>1.0642064001771674</v>
      </c>
      <c r="D11" s="1">
        <f>+AVERAGE(C10:D10)/(980803/12)</f>
        <v>1.2596963916301236</v>
      </c>
      <c r="E11" s="1">
        <v>1.2603461044564177</v>
      </c>
      <c r="F11" s="1">
        <v>1.2953860501354615</v>
      </c>
      <c r="G11" s="2">
        <v>1.3818098681512421</v>
      </c>
      <c r="H11" s="3">
        <v>1.62775340760448</v>
      </c>
      <c r="I11" s="4">
        <v>1.6647151353033707</v>
      </c>
      <c r="J11" s="4">
        <v>1.6162401869562204</v>
      </c>
      <c r="K11" s="60">
        <v>1.6327441217632099</v>
      </c>
      <c r="L11" s="54">
        <v>1.9</v>
      </c>
      <c r="M11" s="129">
        <v>1.9249078733979963</v>
      </c>
      <c r="N11" s="60">
        <v>2.0187845598902472</v>
      </c>
      <c r="O11" s="129">
        <v>2.2139767365108796</v>
      </c>
      <c r="P11" s="60">
        <v>2.416964401042875</v>
      </c>
      <c r="Q11" s="1">
        <v>2.7</v>
      </c>
      <c r="R11" s="1">
        <f>((R10+Q10)/2)/(750123/12)</f>
        <v>2.6096760131338459</v>
      </c>
      <c r="S11" s="60">
        <v>2.2000000000000002</v>
      </c>
      <c r="T11" s="169">
        <v>2.2999999999999998</v>
      </c>
    </row>
    <row r="12" spans="1:20" ht="20.25" customHeight="1" x14ac:dyDescent="0.15">
      <c r="A12" s="27" t="s">
        <v>13</v>
      </c>
      <c r="B12" s="28" t="s">
        <v>6</v>
      </c>
      <c r="C12" s="29">
        <v>119842</v>
      </c>
      <c r="D12" s="29">
        <v>132720</v>
      </c>
      <c r="E12" s="29">
        <v>203013</v>
      </c>
      <c r="F12" s="29">
        <v>210385</v>
      </c>
      <c r="G12" s="30">
        <v>198661</v>
      </c>
      <c r="H12" s="31">
        <v>225782</v>
      </c>
      <c r="I12" s="32">
        <v>251344</v>
      </c>
      <c r="J12" s="32">
        <v>209809</v>
      </c>
      <c r="K12" s="61">
        <v>166323</v>
      </c>
      <c r="L12" s="55">
        <v>199431</v>
      </c>
      <c r="M12" s="99">
        <v>199465</v>
      </c>
      <c r="N12" s="61">
        <v>191239</v>
      </c>
      <c r="O12" s="99">
        <v>114563</v>
      </c>
      <c r="P12" s="61">
        <v>162494</v>
      </c>
      <c r="Q12" s="29">
        <v>217478</v>
      </c>
      <c r="R12" s="29">
        <v>302572</v>
      </c>
      <c r="S12" s="61">
        <v>169329</v>
      </c>
      <c r="T12" s="156">
        <v>340933</v>
      </c>
    </row>
    <row r="13" spans="1:20" ht="20.25" customHeight="1" x14ac:dyDescent="0.15">
      <c r="A13" s="33" t="s">
        <v>14</v>
      </c>
      <c r="B13" s="34" t="s">
        <v>53</v>
      </c>
      <c r="C13" s="35">
        <v>0.24399999999999999</v>
      </c>
      <c r="D13" s="35">
        <v>-0.30199999999999999</v>
      </c>
      <c r="E13" s="35">
        <v>0.40600000000000003</v>
      </c>
      <c r="F13" s="35">
        <v>2.9000000000000001E-2</v>
      </c>
      <c r="G13" s="36">
        <v>-0.623</v>
      </c>
      <c r="H13" s="37">
        <v>8.3000000000000004E-2</v>
      </c>
      <c r="I13" s="38">
        <v>5.7000000000000002E-2</v>
      </c>
      <c r="J13" s="38">
        <v>-2.5999999999999999E-2</v>
      </c>
      <c r="K13" s="62">
        <v>0.17</v>
      </c>
      <c r="L13" s="56">
        <v>0.193</v>
      </c>
      <c r="M13" s="100">
        <v>0.113</v>
      </c>
      <c r="N13" s="62">
        <v>0.13600000000000001</v>
      </c>
      <c r="O13" s="100">
        <v>1.7999999999999999E-2</v>
      </c>
      <c r="P13" s="62">
        <v>0.127</v>
      </c>
      <c r="Q13" s="62">
        <v>3.4000000000000002E-2</v>
      </c>
      <c r="R13" s="149">
        <v>0.25600000000000001</v>
      </c>
      <c r="S13" s="149">
        <v>0.249</v>
      </c>
      <c r="T13" s="157">
        <v>0.34699999999999998</v>
      </c>
    </row>
    <row r="14" spans="1:20" ht="20.25" customHeight="1" x14ac:dyDescent="0.15">
      <c r="A14" s="27" t="s">
        <v>15</v>
      </c>
      <c r="B14" s="28" t="s">
        <v>32</v>
      </c>
      <c r="C14" s="39">
        <v>4.9000000000000002E-2</v>
      </c>
      <c r="D14" s="39">
        <v>-4.4999999999999998E-2</v>
      </c>
      <c r="E14" s="39">
        <v>4.9000000000000002E-2</v>
      </c>
      <c r="F14" s="39">
        <v>4.0000000000000001E-3</v>
      </c>
      <c r="G14" s="40">
        <v>-4.9000000000000002E-2</v>
      </c>
      <c r="H14" s="41">
        <v>8.0000000000000002E-3</v>
      </c>
      <c r="I14" s="42">
        <v>1.4E-2</v>
      </c>
      <c r="J14" s="42">
        <v>-8.0000000000000002E-3</v>
      </c>
      <c r="K14" s="63">
        <v>0.06</v>
      </c>
      <c r="L14" s="57">
        <v>7.9000000000000001E-2</v>
      </c>
      <c r="M14" s="101">
        <v>4.4174359810965999E-2</v>
      </c>
      <c r="N14" s="63">
        <v>5.8868465643125915E-2</v>
      </c>
      <c r="O14" s="101">
        <v>8.9999999999999993E-3</v>
      </c>
      <c r="P14" s="63">
        <v>5.2999999999999999E-2</v>
      </c>
      <c r="Q14" s="63">
        <v>1.2E-2</v>
      </c>
      <c r="R14" s="63">
        <f>115742/((Q5+R5)/2)</f>
        <v>9.1083364942560391E-2</v>
      </c>
      <c r="S14" s="63">
        <f>143432/((R5+S5)/2)</f>
        <v>0.10006767363170195</v>
      </c>
      <c r="T14" s="170">
        <v>0.159</v>
      </c>
    </row>
    <row r="15" spans="1:20" ht="20.25" customHeight="1" x14ac:dyDescent="0.15">
      <c r="A15" s="74" t="s">
        <v>60</v>
      </c>
      <c r="B15" s="142" t="s">
        <v>61</v>
      </c>
      <c r="C15" s="76">
        <v>202.11</v>
      </c>
      <c r="D15" s="76">
        <v>-188.85</v>
      </c>
      <c r="E15" s="76">
        <v>194.9</v>
      </c>
      <c r="F15" s="76">
        <v>14.39</v>
      </c>
      <c r="G15" s="77">
        <v>-183.54</v>
      </c>
      <c r="H15" s="78">
        <v>28.96</v>
      </c>
      <c r="I15" s="79">
        <v>41.05</v>
      </c>
      <c r="J15" s="79">
        <v>-25.53</v>
      </c>
      <c r="K15" s="80">
        <v>182.9</v>
      </c>
      <c r="L15" s="81">
        <v>228.47</v>
      </c>
      <c r="M15" s="102">
        <v>125.01</v>
      </c>
      <c r="N15" s="112" t="s">
        <v>47</v>
      </c>
      <c r="O15" s="116" t="s">
        <v>49</v>
      </c>
      <c r="P15" s="112" t="s">
        <v>54</v>
      </c>
      <c r="Q15" s="144">
        <v>10.050000000000001</v>
      </c>
      <c r="R15" s="144">
        <v>90.22</v>
      </c>
      <c r="S15" s="112">
        <v>113.22</v>
      </c>
      <c r="T15" s="158">
        <v>199.91</v>
      </c>
    </row>
    <row r="16" spans="1:20" ht="20.25" customHeight="1" x14ac:dyDescent="0.15">
      <c r="A16" s="66" t="s">
        <v>62</v>
      </c>
      <c r="B16" s="67" t="s">
        <v>63</v>
      </c>
      <c r="C16" s="68">
        <v>861.58</v>
      </c>
      <c r="D16" s="68">
        <v>387.31</v>
      </c>
      <c r="E16" s="68">
        <v>576.63</v>
      </c>
      <c r="F16" s="68">
        <v>421.37</v>
      </c>
      <c r="G16" s="69">
        <v>167.76</v>
      </c>
      <c r="H16" s="70">
        <v>493.3</v>
      </c>
      <c r="I16" s="71">
        <v>962.83</v>
      </c>
      <c r="J16" s="71">
        <v>1038.6400000000001</v>
      </c>
      <c r="K16" s="72">
        <v>1117.24</v>
      </c>
      <c r="L16" s="73">
        <v>1252.96</v>
      </c>
      <c r="M16" s="103">
        <v>1153.45</v>
      </c>
      <c r="N16" s="113" t="s">
        <v>48</v>
      </c>
      <c r="O16" s="117" t="s">
        <v>55</v>
      </c>
      <c r="P16" s="113" t="s">
        <v>56</v>
      </c>
      <c r="Q16" s="145">
        <v>306.72000000000003</v>
      </c>
      <c r="R16" s="145">
        <v>400.75</v>
      </c>
      <c r="S16" s="113">
        <v>510.62</v>
      </c>
      <c r="T16" s="159">
        <v>649.59</v>
      </c>
    </row>
    <row r="17" spans="1:21" ht="20.25" customHeight="1" x14ac:dyDescent="0.15">
      <c r="A17" s="17" t="s">
        <v>37</v>
      </c>
      <c r="B17" s="18" t="s">
        <v>38</v>
      </c>
      <c r="C17" s="19">
        <v>40</v>
      </c>
      <c r="D17" s="19">
        <v>20</v>
      </c>
      <c r="E17" s="19">
        <v>30</v>
      </c>
      <c r="F17" s="19">
        <v>30</v>
      </c>
      <c r="G17" s="20">
        <v>0</v>
      </c>
      <c r="H17" s="21">
        <v>0</v>
      </c>
      <c r="I17" s="88">
        <v>0</v>
      </c>
      <c r="J17" s="88">
        <v>10</v>
      </c>
      <c r="K17" s="89">
        <v>17</v>
      </c>
      <c r="L17" s="90">
        <v>28</v>
      </c>
      <c r="M17" s="104">
        <v>28</v>
      </c>
      <c r="N17" s="89">
        <v>28</v>
      </c>
      <c r="O17" s="104">
        <v>30</v>
      </c>
      <c r="P17" s="89">
        <v>10</v>
      </c>
      <c r="Q17" s="19">
        <v>12</v>
      </c>
      <c r="R17" s="19">
        <v>14</v>
      </c>
      <c r="S17" s="89">
        <v>16</v>
      </c>
      <c r="T17" s="155">
        <v>18</v>
      </c>
      <c r="U17"/>
    </row>
    <row r="18" spans="1:21" ht="20.25" customHeight="1" x14ac:dyDescent="0.15">
      <c r="A18" s="27" t="s">
        <v>41</v>
      </c>
      <c r="B18" s="28" t="s">
        <v>39</v>
      </c>
      <c r="C18" s="91">
        <f>C17/C15</f>
        <v>0.19791202810350797</v>
      </c>
      <c r="D18" s="94" t="s">
        <v>40</v>
      </c>
      <c r="E18" s="91">
        <f>E17/E15</f>
        <v>0.15392508978963571</v>
      </c>
      <c r="F18" s="91">
        <f>F17/F15</f>
        <v>2.0847810979847115</v>
      </c>
      <c r="G18" s="94" t="s">
        <v>40</v>
      </c>
      <c r="H18" s="94" t="s">
        <v>40</v>
      </c>
      <c r="I18" s="94" t="s">
        <v>40</v>
      </c>
      <c r="J18" s="94" t="s">
        <v>40</v>
      </c>
      <c r="K18" s="92">
        <f>K17/K15</f>
        <v>9.2946965554948052E-2</v>
      </c>
      <c r="L18" s="93">
        <f>L17/L15</f>
        <v>0.12255438350768154</v>
      </c>
      <c r="M18" s="105">
        <v>0.22384956785797711</v>
      </c>
      <c r="N18" s="92">
        <v>0.23182007677758315</v>
      </c>
      <c r="O18" s="105">
        <v>1.2569999999999999</v>
      </c>
      <c r="P18" s="92">
        <v>2.056</v>
      </c>
      <c r="Q18" s="91">
        <v>1.1944573463384425</v>
      </c>
      <c r="R18" s="91">
        <v>0.41318622453387704</v>
      </c>
      <c r="S18" s="92">
        <v>0.48845445925595404</v>
      </c>
      <c r="T18" s="171">
        <v>0.82899999999999996</v>
      </c>
    </row>
    <row r="19" spans="1:21" ht="20.25" customHeight="1" x14ac:dyDescent="0.15">
      <c r="A19" s="74" t="s">
        <v>16</v>
      </c>
      <c r="B19" s="75" t="s">
        <v>26</v>
      </c>
      <c r="C19" s="82">
        <v>14.9</v>
      </c>
      <c r="D19" s="83" t="s">
        <v>33</v>
      </c>
      <c r="E19" s="82">
        <v>15.4</v>
      </c>
      <c r="F19" s="82">
        <v>160.81</v>
      </c>
      <c r="G19" s="83" t="s">
        <v>33</v>
      </c>
      <c r="H19" s="84">
        <v>76.400000000000006</v>
      </c>
      <c r="I19" s="84">
        <v>80.2</v>
      </c>
      <c r="J19" s="85" t="s">
        <v>33</v>
      </c>
      <c r="K19" s="86">
        <v>23.9</v>
      </c>
      <c r="L19" s="87">
        <v>18.7</v>
      </c>
      <c r="M19" s="106">
        <f>(1466600/42810)</f>
        <v>34.258350852604529</v>
      </c>
      <c r="N19" s="109">
        <f>(1384500/57092)</f>
        <v>24.250332796188609</v>
      </c>
      <c r="O19" s="106">
        <v>201.3</v>
      </c>
      <c r="P19" s="109">
        <v>39.700000000000003</v>
      </c>
      <c r="Q19" s="86">
        <v>228</v>
      </c>
      <c r="R19" s="150">
        <v>25.925515406783418</v>
      </c>
      <c r="S19" s="160">
        <v>20.477830771948419</v>
      </c>
      <c r="T19" s="172">
        <v>11.1</v>
      </c>
    </row>
    <row r="20" spans="1:21" ht="20.25" customHeight="1" x14ac:dyDescent="0.15">
      <c r="A20" s="17" t="s">
        <v>17</v>
      </c>
      <c r="B20" s="18" t="s">
        <v>27</v>
      </c>
      <c r="C20" s="1">
        <v>3.5</v>
      </c>
      <c r="D20" s="1">
        <v>4.0999999999999996</v>
      </c>
      <c r="E20" s="1">
        <v>5.2</v>
      </c>
      <c r="F20" s="1">
        <v>5.5</v>
      </c>
      <c r="G20" s="2">
        <v>8.1</v>
      </c>
      <c r="H20" s="44">
        <v>4.5</v>
      </c>
      <c r="I20" s="44">
        <v>3.4</v>
      </c>
      <c r="J20" s="45">
        <v>4.3</v>
      </c>
      <c r="K20" s="64">
        <v>3.9</v>
      </c>
      <c r="L20" s="58">
        <v>3.4</v>
      </c>
      <c r="M20" s="107">
        <f>(14666/M6)*100</f>
        <v>3.7014042420020794</v>
      </c>
      <c r="N20" s="64">
        <f>(13845/N6)*100</f>
        <v>3.1164253284683032</v>
      </c>
      <c r="O20" s="107">
        <v>3.7</v>
      </c>
      <c r="P20" s="64">
        <v>5.4</v>
      </c>
      <c r="Q20" s="146">
        <v>7.5</v>
      </c>
      <c r="R20" s="146">
        <v>5.8365564566437929</v>
      </c>
      <c r="S20" s="64">
        <v>4.5405585366808978</v>
      </c>
      <c r="T20" s="173">
        <v>3.4</v>
      </c>
    </row>
    <row r="21" spans="1:21" ht="20.25" customHeight="1" thickBot="1" x14ac:dyDescent="0.2">
      <c r="A21" s="46" t="s">
        <v>18</v>
      </c>
      <c r="B21" s="43" t="s">
        <v>28</v>
      </c>
      <c r="C21" s="47">
        <v>8193</v>
      </c>
      <c r="D21" s="47">
        <v>4286</v>
      </c>
      <c r="E21" s="47">
        <v>8139</v>
      </c>
      <c r="F21" s="47">
        <v>6277</v>
      </c>
      <c r="G21" s="48">
        <v>3673</v>
      </c>
      <c r="H21" s="49">
        <v>6758</v>
      </c>
      <c r="I21" s="49">
        <v>11274</v>
      </c>
      <c r="J21" s="49">
        <v>15300</v>
      </c>
      <c r="K21" s="65">
        <v>14992</v>
      </c>
      <c r="L21" s="59">
        <v>14666</v>
      </c>
      <c r="M21" s="110">
        <v>14666</v>
      </c>
      <c r="N21" s="111">
        <v>13845</v>
      </c>
      <c r="O21" s="110">
        <v>16477</v>
      </c>
      <c r="P21" s="65">
        <v>21414</v>
      </c>
      <c r="Q21" s="147">
        <v>31408</v>
      </c>
      <c r="R21" s="147">
        <v>30390.494448869998</v>
      </c>
      <c r="S21" s="65">
        <v>29356.353159499999</v>
      </c>
      <c r="T21" s="174">
        <v>26885</v>
      </c>
    </row>
    <row r="22" spans="1:21" ht="20.25" customHeight="1" thickBot="1" x14ac:dyDescent="0.2">
      <c r="A22" s="139"/>
      <c r="B22" s="140"/>
      <c r="C22" s="15"/>
      <c r="D22" s="15"/>
      <c r="E22" s="15"/>
      <c r="F22" s="15"/>
      <c r="G22" s="15"/>
      <c r="H22" s="141"/>
      <c r="I22" s="141"/>
      <c r="J22" s="141"/>
      <c r="K22" s="141"/>
      <c r="L22" s="141"/>
      <c r="M22" s="141"/>
      <c r="N22" s="141"/>
      <c r="O22" s="141"/>
      <c r="P22" s="141"/>
    </row>
    <row r="23" spans="1:21" ht="51" customHeight="1" x14ac:dyDescent="0.15">
      <c r="A23" s="165" t="s">
        <v>65</v>
      </c>
      <c r="B23" s="165"/>
      <c r="C23" s="165"/>
      <c r="D23" s="165"/>
      <c r="E23" s="165"/>
      <c r="F23" s="165"/>
      <c r="G23" s="165"/>
      <c r="H23" s="165"/>
    </row>
    <row r="24" spans="1:21" s="138" customFormat="1" ht="20.25" customHeight="1" x14ac:dyDescent="0.15">
      <c r="A24" s="50" t="s">
        <v>57</v>
      </c>
      <c r="B24" s="134"/>
      <c r="C24" s="134"/>
      <c r="D24" s="134"/>
      <c r="E24" s="134"/>
      <c r="F24" s="134"/>
      <c r="G24" s="134"/>
      <c r="H24" s="134"/>
      <c r="I24" s="135"/>
      <c r="J24" s="135"/>
      <c r="K24" s="136"/>
      <c r="L24" s="136"/>
      <c r="M24" s="136"/>
      <c r="N24" s="136"/>
      <c r="O24" s="137"/>
      <c r="P24" s="137"/>
      <c r="U24" s="8"/>
    </row>
    <row r="25" spans="1:21" s="138" customFormat="1" ht="20.25" customHeight="1" x14ac:dyDescent="0.15">
      <c r="A25" s="50" t="s">
        <v>64</v>
      </c>
      <c r="B25" s="134"/>
      <c r="C25" s="134"/>
      <c r="D25" s="134"/>
      <c r="E25" s="134"/>
      <c r="F25" s="134"/>
      <c r="G25" s="134"/>
      <c r="H25" s="134"/>
      <c r="I25" s="135"/>
      <c r="J25" s="135"/>
      <c r="K25" s="136"/>
      <c r="L25" s="136"/>
      <c r="M25" s="136"/>
      <c r="N25" s="136"/>
      <c r="O25" s="137"/>
      <c r="P25" s="137"/>
    </row>
    <row r="26" spans="1:21" s="138" customFormat="1" ht="20.25" customHeight="1" x14ac:dyDescent="0.15">
      <c r="A26" s="50"/>
      <c r="B26" s="134"/>
      <c r="C26" s="134"/>
      <c r="D26" s="134"/>
      <c r="E26" s="134"/>
      <c r="F26" s="134"/>
      <c r="G26" s="134"/>
      <c r="H26" s="134"/>
      <c r="I26" s="135"/>
      <c r="J26" s="135"/>
      <c r="K26" s="136"/>
      <c r="L26" s="136"/>
      <c r="M26" s="136"/>
      <c r="N26" s="136"/>
      <c r="O26" s="137"/>
      <c r="P26" s="137"/>
    </row>
    <row r="27" spans="1:21" s="133" customFormat="1" ht="17.25" customHeight="1" x14ac:dyDescent="0.15">
      <c r="A27" s="131"/>
      <c r="B27" s="130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</row>
    <row r="28" spans="1:21" ht="20.25" customHeight="1" x14ac:dyDescent="0.15"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</row>
    <row r="29" spans="1:21" ht="20.25" customHeight="1" x14ac:dyDescent="0.15"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</row>
  </sheetData>
  <mergeCells count="4">
    <mergeCell ref="A4:B4"/>
    <mergeCell ref="C3:L3"/>
    <mergeCell ref="A23:H23"/>
    <mergeCell ref="M3:T3"/>
  </mergeCells>
  <phoneticPr fontId="2"/>
  <pageMargins left="0.78740157480314965" right="0.59055118110236227" top="0.78740157480314965" bottom="0.78740157480314965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主な指標等(年間)</vt:lpstr>
    </vt:vector>
  </TitlesOfParts>
  <Company>オリンパスグループ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標準PC</dc:creator>
  <cp:lastModifiedBy>Sakurako Wakizaki (脇崎　桜子)</cp:lastModifiedBy>
  <cp:lastPrinted>2014-05-08T05:13:19Z</cp:lastPrinted>
  <dcterms:created xsi:type="dcterms:W3CDTF">2012-05-11T02:52:57Z</dcterms:created>
  <dcterms:modified xsi:type="dcterms:W3CDTF">2024-05-20T06:36:42Z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